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sd.local\webdata$\WebSites\STAGE\Internet\sd_gov\dss\docs\financeoffice\workgroups\substance_use_disorder\"/>
    </mc:Choice>
  </mc:AlternateContent>
  <xr:revisionPtr revIDLastSave="0" documentId="8_{E5E8C97E-62F9-45DF-849C-8E5D6B55DF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D Survey" sheetId="1" r:id="rId1"/>
    <sheet name="example info" sheetId="2" state="hidden" r:id="rId2"/>
    <sheet name="example survey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C133" i="6" l="1"/>
  <c r="C127" i="6"/>
  <c r="C102" i="6" l="1"/>
  <c r="D26" i="6" l="1"/>
  <c r="E26" i="6"/>
  <c r="E29" i="6" s="1"/>
  <c r="C26" i="6"/>
  <c r="C75" i="6"/>
  <c r="C67" i="6" s="1"/>
  <c r="C80" i="6" l="1"/>
  <c r="C70" i="6" s="1"/>
  <c r="D60" i="6"/>
  <c r="D59" i="6"/>
  <c r="F48" i="6"/>
  <c r="H48" i="6" s="1"/>
  <c r="D48" i="6"/>
  <c r="F47" i="6"/>
  <c r="H47" i="6" s="1"/>
  <c r="D47" i="6"/>
  <c r="F46" i="6"/>
  <c r="H46" i="6" s="1"/>
  <c r="D46" i="6"/>
  <c r="F45" i="6"/>
  <c r="H45" i="6" s="1"/>
  <c r="D45" i="6"/>
  <c r="F44" i="6"/>
  <c r="E44" i="6"/>
  <c r="D44" i="6"/>
  <c r="H44" i="6" l="1"/>
  <c r="G44" i="6"/>
  <c r="G45" i="6"/>
  <c r="G46" i="6"/>
  <c r="G47" i="6"/>
  <c r="G48" i="6"/>
  <c r="C90" i="6"/>
  <c r="C55" i="6"/>
  <c r="E38" i="2" l="1"/>
  <c r="H18" i="2"/>
  <c r="E14" i="2"/>
  <c r="H14" i="2" s="1"/>
  <c r="E23" i="2"/>
  <c r="E22" i="2"/>
  <c r="D18" i="2"/>
  <c r="F18" i="2"/>
  <c r="F16" i="2"/>
  <c r="H16" i="2" s="1"/>
  <c r="F17" i="2"/>
  <c r="H17" i="2" s="1"/>
  <c r="F15" i="2"/>
  <c r="H15" i="2" s="1"/>
  <c r="D16" i="2"/>
  <c r="D17" i="2"/>
  <c r="G17" i="2" s="1"/>
  <c r="D15" i="2"/>
  <c r="F14" i="2"/>
  <c r="D14" i="2"/>
  <c r="G14" i="2" s="1"/>
  <c r="G18" i="2" l="1"/>
  <c r="G16" i="2"/>
  <c r="G15" i="2"/>
  <c r="C47" i="1"/>
  <c r="C34" i="1"/>
  <c r="D53" i="2" l="1"/>
  <c r="D47" i="2" l="1"/>
  <c r="D29" i="2"/>
</calcChain>
</file>

<file path=xl/sharedStrings.xml><?xml version="1.0" encoding="utf-8"?>
<sst xmlns="http://schemas.openxmlformats.org/spreadsheetml/2006/main" count="327" uniqueCount="111">
  <si>
    <t>Facility Name</t>
  </si>
  <si>
    <t>Name of Person Completing Survey</t>
  </si>
  <si>
    <t>1.</t>
  </si>
  <si>
    <t>$</t>
  </si>
  <si>
    <t>2.</t>
  </si>
  <si>
    <t>%</t>
  </si>
  <si>
    <t>3.</t>
  </si>
  <si>
    <t>4.</t>
  </si>
  <si>
    <t>5.</t>
  </si>
  <si>
    <t>6.</t>
  </si>
  <si>
    <t>If you recently lost an employee, what position or industry did they leave for?</t>
  </si>
  <si>
    <t>7.</t>
  </si>
  <si>
    <t>How are your copays structured?</t>
  </si>
  <si>
    <t>Contact information (phone number and email) of Person Completing Survey</t>
  </si>
  <si>
    <t>Addiction Counselor Trainee</t>
  </si>
  <si>
    <t>Certified Addiction Counselor</t>
  </si>
  <si>
    <t>Licensed Addiction Counselor</t>
  </si>
  <si>
    <t xml:space="preserve">Other: (Please identify) </t>
  </si>
  <si>
    <t>What is the average group size for your non-CBISA group-based services?</t>
  </si>
  <si>
    <t>How many hours per year of documentation?</t>
  </si>
  <si>
    <t>Total hours per FTE</t>
  </si>
  <si>
    <r>
      <t xml:space="preserve">SUD Survey - </t>
    </r>
    <r>
      <rPr>
        <b/>
        <sz val="16"/>
        <rFont val="Calibri"/>
        <family val="2"/>
        <scheme val="minor"/>
      </rPr>
      <t xml:space="preserve">Outpatient Services </t>
    </r>
  </si>
  <si>
    <t>A</t>
  </si>
  <si>
    <t>B</t>
  </si>
  <si>
    <t>C</t>
  </si>
  <si>
    <t>D</t>
  </si>
  <si>
    <t>E</t>
  </si>
  <si>
    <t>Level</t>
  </si>
  <si>
    <t>Salary</t>
  </si>
  <si>
    <t>Total cost for outpatient services</t>
  </si>
  <si>
    <t>Percentage of personnel cost</t>
  </si>
  <si>
    <t>20 hours of required training per year</t>
  </si>
  <si>
    <t>50 hours of other per year</t>
  </si>
  <si>
    <t>40 hours of holiday per year</t>
  </si>
  <si>
    <t>1 hour of documentation per day</t>
  </si>
  <si>
    <t>What percentage of your revenue from state funded outpatient services is from collected copayments charged to clients receiving state funded services?</t>
  </si>
  <si>
    <t>copay as percentage of income</t>
  </si>
  <si>
    <t>total copay collected</t>
  </si>
  <si>
    <t>total copay charged</t>
  </si>
  <si>
    <t>copay collection rate</t>
  </si>
  <si>
    <t>With Bachelor's Degree</t>
  </si>
  <si>
    <t>With Master's Degree</t>
  </si>
  <si>
    <t>Trainee</t>
  </si>
  <si>
    <t>With Associate's Degree</t>
  </si>
  <si>
    <r>
      <t>What is the amount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of an average copayment?</t>
    </r>
  </si>
  <si>
    <r>
      <t>What percentage of copayments charged do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you collect for any service? </t>
    </r>
  </si>
  <si>
    <t>Education</t>
  </si>
  <si>
    <t>HS/GED</t>
  </si>
  <si>
    <t>Bachelor's</t>
  </si>
  <si>
    <t>160 hours of leave per year</t>
  </si>
  <si>
    <t>Dually Credentialed Addiction Counselor - Master's in MH field and SUD credentialed</t>
  </si>
  <si>
    <r>
      <t xml:space="preserve">How much billable time per full time counselor is available for services per year on average, </t>
    </r>
    <r>
      <rPr>
        <b/>
        <sz val="11"/>
        <rFont val="Calibri"/>
        <family val="2"/>
        <scheme val="minor"/>
      </rPr>
      <t>(i.e. how many hours of a 2080 FTE are billable hours per year)?</t>
    </r>
  </si>
  <si>
    <t>With HS Diploma/GED</t>
  </si>
  <si>
    <t>How many hours per year of required training/certification?</t>
  </si>
  <si>
    <t>How many hours per year of paid holidays?</t>
  </si>
  <si>
    <t>How many hours per year of vacation, sick, and personal time?</t>
  </si>
  <si>
    <t>How many hours per year of team meetings or other trainings?</t>
  </si>
  <si>
    <t>(1hour/day*5days/week*52weeks)=260 hours per year</t>
  </si>
  <si>
    <t xml:space="preserve"> With HS Diploma/GED</t>
  </si>
  <si>
    <t>We charge a $10 copayment per visit.</t>
  </si>
  <si>
    <t>One employee left to work in a different field.</t>
  </si>
  <si>
    <t>One employee moved to a new city and works as a counselor at Z.</t>
  </si>
  <si>
    <t>One employee left to work at X as an Y.</t>
  </si>
  <si>
    <t>Dually Credentialed Addiction Counselor (Licensed Addiction Counselor)</t>
  </si>
  <si>
    <t>revenue from state funded services</t>
  </si>
  <si>
    <t>revenue from copays charged to state funded recipients</t>
  </si>
  <si>
    <t>(must equal 100%)</t>
  </si>
  <si>
    <t>(must equal 2080)</t>
  </si>
  <si>
    <t>Benefits and Taxes</t>
  </si>
  <si>
    <t>Outpatient Employees</t>
  </si>
  <si>
    <t>Total outpatient personnel cost</t>
  </si>
  <si>
    <t>Please provide the percentage of personnel outpatient costs for outpatient services at your facility, (i.e.  outpatient salary, benefits, and taxes cost divided by outpatient total costs).</t>
  </si>
  <si>
    <t>FTE used for average</t>
  </si>
  <si>
    <t>FTE</t>
  </si>
  <si>
    <t>What is the average annual salary and benefits and taxes of the following counselors at your facility for one FTE?</t>
  </si>
  <si>
    <t>Clinical Supervisor</t>
  </si>
  <si>
    <t>Direct Patient Care</t>
  </si>
  <si>
    <t>Supervisory/Administrative Work</t>
  </si>
  <si>
    <t>Paid</t>
  </si>
  <si>
    <t>Average for use in survey</t>
  </si>
  <si>
    <t>Employees</t>
  </si>
  <si>
    <t>A&amp;B</t>
  </si>
  <si>
    <t>Pay</t>
  </si>
  <si>
    <t>Average for 1 FTE</t>
  </si>
  <si>
    <t>F</t>
  </si>
  <si>
    <t>Supervisory/Admin</t>
  </si>
  <si>
    <t>Direct Care</t>
  </si>
  <si>
    <t>Hours</t>
  </si>
  <si>
    <t>Average Salary/FTE</t>
  </si>
  <si>
    <t>Average B&amp;T/FTE</t>
  </si>
  <si>
    <t>What percentage of Clinical Supervisor's hours is spent on the following?</t>
  </si>
  <si>
    <t>Addiction Counselor Trainee - HS/GED</t>
  </si>
  <si>
    <t>Certified Addiction Counselor - Bachelor's</t>
  </si>
  <si>
    <t>Total Pay</t>
  </si>
  <si>
    <t>Total Benefits and Taxes</t>
  </si>
  <si>
    <t>1 group of 6</t>
  </si>
  <si>
    <t>1 group of 8</t>
  </si>
  <si>
    <t>EXAMPLE</t>
  </si>
  <si>
    <t>Please provide the percentage of total personnel costs for your facility, (i.e.  Total salary, benefits, and taxes cost divided by total costs).</t>
  </si>
  <si>
    <t>Total personnel cost</t>
  </si>
  <si>
    <t>Total cost for services</t>
  </si>
  <si>
    <t>Total</t>
  </si>
  <si>
    <t>3a.</t>
  </si>
  <si>
    <t>3b.</t>
  </si>
  <si>
    <t>If you recently lost a Direct Care employee, what position or industry did they leave for?</t>
  </si>
  <si>
    <t>Fed. Government</t>
  </si>
  <si>
    <t>State Government</t>
  </si>
  <si>
    <t>Other</t>
  </si>
  <si>
    <t>Average</t>
  </si>
  <si>
    <t xml:space="preserve">Private </t>
  </si>
  <si>
    <t>Non-Profit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</si>
</sst>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Border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164" fontId="0" fillId="0" borderId="0" xfId="2" applyNumberFormat="1" applyFont="1"/>
    <xf numFmtId="164" fontId="0" fillId="0" borderId="0" xfId="0" applyNumberFormat="1"/>
    <xf numFmtId="44" fontId="0" fillId="0" borderId="0" xfId="0" applyNumberFormat="1"/>
    <xf numFmtId="165" fontId="0" fillId="0" borderId="0" xfId="1" applyNumberFormat="1" applyFont="1"/>
    <xf numFmtId="164" fontId="0" fillId="0" borderId="1" xfId="0" applyNumberFormat="1" applyBorder="1"/>
    <xf numFmtId="166" fontId="0" fillId="0" borderId="0" xfId="0" applyNumberFormat="1"/>
    <xf numFmtId="0" fontId="0" fillId="0" borderId="0" xfId="0" applyFont="1" applyAlignment="1">
      <alignment horizontal="left" wrapText="1"/>
    </xf>
    <xf numFmtId="0" fontId="8" fillId="0" borderId="0" xfId="0" applyFont="1"/>
    <xf numFmtId="6" fontId="0" fillId="0" borderId="0" xfId="0" applyNumberFormat="1"/>
    <xf numFmtId="0" fontId="7" fillId="0" borderId="0" xfId="0" applyFont="1" applyAlignment="1">
      <alignment horizontal="right"/>
    </xf>
    <xf numFmtId="164" fontId="0" fillId="0" borderId="0" xfId="2" applyNumberFormat="1" applyFont="1" applyBorder="1"/>
    <xf numFmtId="44" fontId="0" fillId="0" borderId="0" xfId="0" applyNumberFormat="1" applyBorder="1"/>
    <xf numFmtId="9" fontId="6" fillId="0" borderId="0" xfId="1" applyFont="1" applyBorder="1" applyAlignment="1">
      <alignment horizontal="right"/>
    </xf>
    <xf numFmtId="0" fontId="0" fillId="2" borderId="1" xfId="0" applyFill="1" applyBorder="1"/>
    <xf numFmtId="0" fontId="11" fillId="2" borderId="1" xfId="3" applyFill="1" applyBorder="1"/>
    <xf numFmtId="0" fontId="0" fillId="2" borderId="1" xfId="0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4" fontId="7" fillId="2" borderId="1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44" fontId="0" fillId="2" borderId="1" xfId="0" applyNumberFormat="1" applyFill="1" applyBorder="1"/>
    <xf numFmtId="44" fontId="0" fillId="2" borderId="2" xfId="0" applyNumberFormat="1" applyFill="1" applyBorder="1"/>
    <xf numFmtId="0" fontId="0" fillId="2" borderId="1" xfId="0" applyFill="1" applyBorder="1" applyAlignment="1"/>
    <xf numFmtId="0" fontId="0" fillId="2" borderId="2" xfId="0" applyFill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/>
    <xf numFmtId="0" fontId="0" fillId="0" borderId="0" xfId="0" applyFill="1" applyBorder="1"/>
    <xf numFmtId="2" fontId="0" fillId="0" borderId="0" xfId="2" applyNumberFormat="1" applyFont="1" applyBorder="1"/>
    <xf numFmtId="2" fontId="7" fillId="2" borderId="1" xfId="0" applyNumberFormat="1" applyFont="1" applyFill="1" applyBorder="1"/>
    <xf numFmtId="164" fontId="0" fillId="0" borderId="0" xfId="0" applyNumberFormat="1" applyBorder="1"/>
    <xf numFmtId="44" fontId="0" fillId="0" borderId="0" xfId="0" applyNumberFormat="1" applyFill="1" applyBorder="1"/>
    <xf numFmtId="2" fontId="7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/>
    <xf numFmtId="0" fontId="7" fillId="0" borderId="1" xfId="0" applyFont="1" applyBorder="1" applyAlignment="1">
      <alignment horizontal="left"/>
    </xf>
    <xf numFmtId="9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2" fillId="0" borderId="0" xfId="0" applyNumberFormat="1" applyFont="1"/>
    <xf numFmtId="164" fontId="2" fillId="0" borderId="0" xfId="0" applyNumberFormat="1" applyFont="1" applyBorder="1"/>
    <xf numFmtId="2" fontId="2" fillId="0" borderId="0" xfId="0" applyNumberFormat="1" applyFont="1"/>
    <xf numFmtId="165" fontId="2" fillId="0" borderId="0" xfId="1" applyNumberFormat="1" applyFont="1"/>
    <xf numFmtId="0" fontId="2" fillId="0" borderId="0" xfId="0" applyFont="1" applyBorder="1"/>
    <xf numFmtId="0" fontId="3" fillId="0" borderId="0" xfId="0" applyFont="1" applyAlignment="1"/>
    <xf numFmtId="0" fontId="0" fillId="0" borderId="0" xfId="0" applyAlignment="1">
      <alignment horizontal="center"/>
    </xf>
    <xf numFmtId="9" fontId="0" fillId="2" borderId="1" xfId="1" applyFont="1" applyFill="1" applyBorder="1" applyAlignment="1">
      <alignment horizontal="right"/>
    </xf>
    <xf numFmtId="165" fontId="0" fillId="2" borderId="1" xfId="1" applyNumberFormat="1" applyFont="1" applyFill="1" applyBorder="1" applyAlignment="1">
      <alignment horizontal="right"/>
    </xf>
    <xf numFmtId="9" fontId="7" fillId="2" borderId="1" xfId="1" applyFont="1" applyFill="1" applyBorder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5" fontId="0" fillId="2" borderId="0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4" fontId="0" fillId="0" borderId="0" xfId="2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2" fontId="0" fillId="0" borderId="0" xfId="0" applyNumberFormat="1" applyFill="1" applyBorder="1"/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65"/>
  <sheetViews>
    <sheetView tabSelected="1" zoomScaleNormal="100" workbookViewId="0">
      <selection activeCell="B26" sqref="B26"/>
    </sheetView>
  </sheetViews>
  <sheetFormatPr defaultRowHeight="14.4" x14ac:dyDescent="0.3"/>
  <cols>
    <col min="2" max="2" width="81.33203125" customWidth="1"/>
    <col min="3" max="3" width="18.5546875" customWidth="1"/>
    <col min="4" max="4" width="17.88671875" bestFit="1" customWidth="1"/>
    <col min="5" max="5" width="19.109375" customWidth="1"/>
  </cols>
  <sheetData>
    <row r="1" spans="1:8" ht="21" x14ac:dyDescent="0.4">
      <c r="A1" s="80" t="s">
        <v>21</v>
      </c>
      <c r="B1" s="81"/>
      <c r="C1" s="1"/>
      <c r="E1" s="2"/>
      <c r="F1" s="3"/>
      <c r="G1" s="3"/>
      <c r="H1" s="1"/>
    </row>
    <row r="2" spans="1:8" ht="15" customHeight="1" x14ac:dyDescent="0.4">
      <c r="A2" s="4"/>
      <c r="B2" s="2" t="s">
        <v>0</v>
      </c>
      <c r="C2" s="43"/>
      <c r="D2" s="5"/>
      <c r="E2" s="5"/>
      <c r="F2" s="1"/>
      <c r="G2" s="1"/>
      <c r="H2" s="1"/>
    </row>
    <row r="3" spans="1:8" x14ac:dyDescent="0.3">
      <c r="B3" s="2" t="s">
        <v>1</v>
      </c>
      <c r="C3" s="43"/>
      <c r="D3" s="5"/>
      <c r="F3" s="1"/>
      <c r="G3" s="1"/>
      <c r="H3" s="1"/>
    </row>
    <row r="4" spans="1:8" x14ac:dyDescent="0.3">
      <c r="A4" s="6"/>
      <c r="B4" s="19" t="s">
        <v>13</v>
      </c>
      <c r="C4" s="44"/>
      <c r="D4" s="6"/>
      <c r="E4" s="2"/>
      <c r="F4" s="1"/>
      <c r="G4" s="1"/>
      <c r="H4" s="1"/>
    </row>
    <row r="5" spans="1:8" x14ac:dyDescent="0.3">
      <c r="A5" s="6"/>
      <c r="B5" s="6"/>
      <c r="C5" s="44"/>
      <c r="D5" s="7"/>
    </row>
    <row r="6" spans="1:8" x14ac:dyDescent="0.3">
      <c r="A6" s="6"/>
      <c r="B6" s="6"/>
      <c r="C6" s="7"/>
      <c r="D6" s="7"/>
    </row>
    <row r="7" spans="1:8" ht="28.8" x14ac:dyDescent="0.3">
      <c r="A7" s="8" t="s">
        <v>2</v>
      </c>
      <c r="B7" s="9" t="s">
        <v>74</v>
      </c>
      <c r="C7" s="82" t="s">
        <v>83</v>
      </c>
      <c r="D7" s="82"/>
    </row>
    <row r="8" spans="1:8" x14ac:dyDescent="0.3">
      <c r="A8" s="10"/>
      <c r="B8" t="s">
        <v>14</v>
      </c>
      <c r="C8" s="1" t="s">
        <v>28</v>
      </c>
      <c r="D8" s="1" t="s">
        <v>68</v>
      </c>
      <c r="E8" s="48" t="s">
        <v>72</v>
      </c>
    </row>
    <row r="9" spans="1:8" x14ac:dyDescent="0.3">
      <c r="A9" s="10"/>
      <c r="B9" s="2" t="s">
        <v>52</v>
      </c>
      <c r="C9" s="41" t="s">
        <v>3</v>
      </c>
      <c r="D9" s="41" t="s">
        <v>3</v>
      </c>
      <c r="E9" s="50"/>
    </row>
    <row r="10" spans="1:8" x14ac:dyDescent="0.3">
      <c r="A10" s="10"/>
      <c r="B10" s="2" t="s">
        <v>43</v>
      </c>
      <c r="C10" s="41" t="s">
        <v>3</v>
      </c>
      <c r="D10" s="41" t="s">
        <v>3</v>
      </c>
      <c r="E10" s="50"/>
    </row>
    <row r="11" spans="1:8" x14ac:dyDescent="0.3">
      <c r="A11" s="10"/>
      <c r="B11" s="2" t="s">
        <v>40</v>
      </c>
      <c r="C11" s="41" t="s">
        <v>3</v>
      </c>
      <c r="D11" s="41" t="s">
        <v>3</v>
      </c>
      <c r="E11" s="50"/>
    </row>
    <row r="12" spans="1:8" x14ac:dyDescent="0.3">
      <c r="A12" s="10"/>
      <c r="B12" s="2" t="s">
        <v>41</v>
      </c>
      <c r="C12" s="42" t="s">
        <v>3</v>
      </c>
      <c r="D12" s="42" t="s">
        <v>3</v>
      </c>
      <c r="E12" s="50"/>
    </row>
    <row r="13" spans="1:8" x14ac:dyDescent="0.3">
      <c r="A13" s="10"/>
      <c r="B13" s="2"/>
      <c r="C13" s="32"/>
      <c r="D13" s="32"/>
    </row>
    <row r="14" spans="1:8" x14ac:dyDescent="0.3">
      <c r="A14" s="10"/>
      <c r="B14" s="11" t="s">
        <v>15</v>
      </c>
      <c r="C14" s="32"/>
      <c r="D14" s="32"/>
    </row>
    <row r="15" spans="1:8" x14ac:dyDescent="0.3">
      <c r="A15" s="10"/>
      <c r="B15" s="2" t="s">
        <v>58</v>
      </c>
      <c r="C15" s="41" t="s">
        <v>3</v>
      </c>
      <c r="D15" s="41" t="s">
        <v>3</v>
      </c>
      <c r="E15" s="50"/>
    </row>
    <row r="16" spans="1:8" x14ac:dyDescent="0.3">
      <c r="A16" s="10"/>
      <c r="B16" s="2" t="s">
        <v>43</v>
      </c>
      <c r="C16" s="41" t="s">
        <v>3</v>
      </c>
      <c r="D16" s="41" t="s">
        <v>3</v>
      </c>
      <c r="E16" s="50"/>
    </row>
    <row r="17" spans="1:5" x14ac:dyDescent="0.3">
      <c r="A17" s="10"/>
      <c r="B17" s="2" t="s">
        <v>40</v>
      </c>
      <c r="C17" s="41" t="s">
        <v>3</v>
      </c>
      <c r="D17" s="41" t="s">
        <v>3</v>
      </c>
      <c r="E17" s="50"/>
    </row>
    <row r="18" spans="1:5" x14ac:dyDescent="0.3">
      <c r="A18" s="10"/>
      <c r="B18" s="2" t="s">
        <v>41</v>
      </c>
      <c r="C18" s="42" t="s">
        <v>3</v>
      </c>
      <c r="D18" s="42" t="s">
        <v>3</v>
      </c>
      <c r="E18" s="50"/>
    </row>
    <row r="19" spans="1:5" x14ac:dyDescent="0.3">
      <c r="A19" s="10"/>
      <c r="B19" s="2"/>
      <c r="C19" s="32"/>
      <c r="D19" s="32"/>
    </row>
    <row r="20" spans="1:5" x14ac:dyDescent="0.3">
      <c r="A20" s="10"/>
      <c r="B20" s="18" t="s">
        <v>16</v>
      </c>
      <c r="C20" s="41" t="s">
        <v>3</v>
      </c>
      <c r="D20" s="41" t="s">
        <v>3</v>
      </c>
      <c r="E20" s="50"/>
    </row>
    <row r="21" spans="1:5" x14ac:dyDescent="0.3">
      <c r="A21" s="10"/>
      <c r="B21" s="18"/>
      <c r="C21" s="32"/>
      <c r="D21" s="32"/>
    </row>
    <row r="22" spans="1:5" x14ac:dyDescent="0.3">
      <c r="A22" s="10"/>
      <c r="B22" s="18" t="s">
        <v>50</v>
      </c>
      <c r="C22" s="32"/>
      <c r="D22" s="32"/>
    </row>
    <row r="23" spans="1:5" x14ac:dyDescent="0.3">
      <c r="A23" s="10"/>
      <c r="B23" s="30" t="s">
        <v>42</v>
      </c>
      <c r="C23" s="41" t="s">
        <v>3</v>
      </c>
      <c r="D23" s="41" t="s">
        <v>3</v>
      </c>
      <c r="E23" s="50"/>
    </row>
    <row r="24" spans="1:5" x14ac:dyDescent="0.3">
      <c r="A24" s="10"/>
      <c r="B24" s="30" t="s">
        <v>15</v>
      </c>
      <c r="C24" s="41" t="s">
        <v>3</v>
      </c>
      <c r="D24" s="41" t="s">
        <v>3</v>
      </c>
      <c r="E24" s="50"/>
    </row>
    <row r="25" spans="1:5" x14ac:dyDescent="0.3">
      <c r="A25" s="10"/>
      <c r="B25" s="30" t="s">
        <v>16</v>
      </c>
      <c r="C25" s="41" t="s">
        <v>3</v>
      </c>
      <c r="D25" s="41" t="s">
        <v>3</v>
      </c>
      <c r="E25" s="50"/>
    </row>
    <row r="26" spans="1:5" x14ac:dyDescent="0.3">
      <c r="A26" s="10"/>
      <c r="B26" s="30" t="s">
        <v>101</v>
      </c>
      <c r="C26" s="52"/>
      <c r="D26" s="52"/>
      <c r="E26" s="79">
        <f>SUM(E9:E25)</f>
        <v>0</v>
      </c>
    </row>
    <row r="27" spans="1:5" x14ac:dyDescent="0.3">
      <c r="A27" s="10"/>
      <c r="B27" s="30"/>
      <c r="C27" s="52"/>
      <c r="D27" s="52"/>
      <c r="E27" s="53"/>
    </row>
    <row r="28" spans="1:5" x14ac:dyDescent="0.3">
      <c r="A28" s="10"/>
      <c r="B28" s="30"/>
      <c r="C28" s="52"/>
      <c r="D28" s="52"/>
      <c r="E28" s="53"/>
    </row>
    <row r="29" spans="1:5" x14ac:dyDescent="0.3">
      <c r="A29" s="10"/>
      <c r="B29" s="18" t="s">
        <v>75</v>
      </c>
      <c r="C29" s="41" t="s">
        <v>3</v>
      </c>
      <c r="D29" s="41" t="s">
        <v>3</v>
      </c>
      <c r="E29" s="50"/>
    </row>
    <row r="30" spans="1:5" x14ac:dyDescent="0.3">
      <c r="A30" s="10"/>
      <c r="B30" s="18"/>
      <c r="C30" s="52"/>
      <c r="D30" s="52"/>
      <c r="E30" s="53"/>
    </row>
    <row r="31" spans="1:5" x14ac:dyDescent="0.3">
      <c r="A31" s="8" t="s">
        <v>4</v>
      </c>
      <c r="B31" s="9" t="s">
        <v>90</v>
      </c>
      <c r="C31" s="1"/>
      <c r="D31" s="1"/>
    </row>
    <row r="32" spans="1:5" x14ac:dyDescent="0.3">
      <c r="A32" s="10"/>
      <c r="B32" s="2" t="s">
        <v>76</v>
      </c>
      <c r="C32" s="36" t="s">
        <v>5</v>
      </c>
      <c r="D32" s="1"/>
    </row>
    <row r="33" spans="1:4" x14ac:dyDescent="0.3">
      <c r="A33" s="10"/>
      <c r="B33" s="2" t="s">
        <v>77</v>
      </c>
      <c r="C33" s="36" t="s">
        <v>5</v>
      </c>
      <c r="D33" s="1"/>
    </row>
    <row r="34" spans="1:4" ht="18" x14ac:dyDescent="0.35">
      <c r="A34" s="10"/>
      <c r="B34" s="15"/>
      <c r="C34" s="33">
        <f>SUM(C32:C33)</f>
        <v>0</v>
      </c>
      <c r="D34" t="s">
        <v>66</v>
      </c>
    </row>
    <row r="35" spans="1:4" x14ac:dyDescent="0.3">
      <c r="B35" s="9"/>
      <c r="C35" s="13"/>
    </row>
    <row r="36" spans="1:4" ht="28.8" x14ac:dyDescent="0.3">
      <c r="A36" s="8" t="s">
        <v>102</v>
      </c>
      <c r="B36" s="9" t="s">
        <v>98</v>
      </c>
      <c r="C36" s="36" t="s">
        <v>5</v>
      </c>
    </row>
    <row r="37" spans="1:4" x14ac:dyDescent="0.3">
      <c r="B37" s="9"/>
      <c r="C37" s="13"/>
    </row>
    <row r="38" spans="1:4" ht="30.75" customHeight="1" x14ac:dyDescent="0.3">
      <c r="A38" s="14" t="s">
        <v>103</v>
      </c>
      <c r="B38" s="9" t="s">
        <v>71</v>
      </c>
      <c r="C38" s="36" t="s">
        <v>5</v>
      </c>
    </row>
    <row r="39" spans="1:4" x14ac:dyDescent="0.3">
      <c r="C39" s="1"/>
    </row>
    <row r="40" spans="1:4" ht="28.8" x14ac:dyDescent="0.3">
      <c r="A40" s="10" t="s">
        <v>7</v>
      </c>
      <c r="B40" s="12" t="s">
        <v>51</v>
      </c>
      <c r="C40" s="34"/>
    </row>
    <row r="41" spans="1:4" x14ac:dyDescent="0.3">
      <c r="B41" t="s">
        <v>19</v>
      </c>
      <c r="C41" s="34"/>
    </row>
    <row r="42" spans="1:4" x14ac:dyDescent="0.3">
      <c r="B42" t="s">
        <v>53</v>
      </c>
      <c r="C42" s="34"/>
    </row>
    <row r="43" spans="1:4" x14ac:dyDescent="0.3">
      <c r="A43" s="10"/>
      <c r="B43" t="s">
        <v>54</v>
      </c>
      <c r="C43" s="34"/>
    </row>
    <row r="44" spans="1:4" x14ac:dyDescent="0.3">
      <c r="B44" t="s">
        <v>55</v>
      </c>
      <c r="C44" s="34"/>
    </row>
    <row r="45" spans="1:4" ht="14.1" customHeight="1" x14ac:dyDescent="0.3">
      <c r="B45" t="s">
        <v>56</v>
      </c>
      <c r="C45" s="34"/>
    </row>
    <row r="46" spans="1:4" ht="15" thickBot="1" x14ac:dyDescent="0.35">
      <c r="B46" s="17" t="s">
        <v>17</v>
      </c>
      <c r="C46" s="40"/>
    </row>
    <row r="47" spans="1:4" ht="18.75" customHeight="1" x14ac:dyDescent="0.35">
      <c r="B47" s="14" t="s">
        <v>20</v>
      </c>
      <c r="C47" s="16">
        <f>SUM(C40:C46)</f>
        <v>0</v>
      </c>
      <c r="D47" t="s">
        <v>67</v>
      </c>
    </row>
    <row r="49" spans="1:3" x14ac:dyDescent="0.3">
      <c r="A49" s="10" t="s">
        <v>8</v>
      </c>
      <c r="B49" s="14" t="s">
        <v>18</v>
      </c>
      <c r="C49" s="34"/>
    </row>
    <row r="51" spans="1:3" x14ac:dyDescent="0.3">
      <c r="A51" s="10" t="s">
        <v>9</v>
      </c>
      <c r="B51" s="14" t="s">
        <v>104</v>
      </c>
    </row>
    <row r="52" spans="1:3" x14ac:dyDescent="0.3">
      <c r="B52" s="34" t="s">
        <v>105</v>
      </c>
      <c r="C52" s="34"/>
    </row>
    <row r="53" spans="1:3" x14ac:dyDescent="0.3">
      <c r="B53" s="34" t="s">
        <v>106</v>
      </c>
      <c r="C53" s="34"/>
    </row>
    <row r="54" spans="1:3" x14ac:dyDescent="0.3">
      <c r="B54" s="39" t="s">
        <v>109</v>
      </c>
      <c r="C54" s="39"/>
    </row>
    <row r="55" spans="1:3" x14ac:dyDescent="0.3">
      <c r="B55" s="39" t="s">
        <v>110</v>
      </c>
      <c r="C55" s="39"/>
    </row>
    <row r="56" spans="1:3" x14ac:dyDescent="0.3">
      <c r="B56" s="34" t="s">
        <v>107</v>
      </c>
      <c r="C56" s="34"/>
    </row>
    <row r="58" spans="1:3" ht="28.8" x14ac:dyDescent="0.3">
      <c r="A58" s="8" t="s">
        <v>11</v>
      </c>
      <c r="B58" s="9" t="s">
        <v>35</v>
      </c>
      <c r="C58" s="36" t="s">
        <v>5</v>
      </c>
    </row>
    <row r="59" spans="1:3" x14ac:dyDescent="0.3">
      <c r="B59" s="28" t="s">
        <v>45</v>
      </c>
      <c r="C59" s="37" t="s">
        <v>5</v>
      </c>
    </row>
    <row r="60" spans="1:3" x14ac:dyDescent="0.3">
      <c r="B60" s="28" t="s">
        <v>44</v>
      </c>
      <c r="C60" s="38" t="s">
        <v>3</v>
      </c>
    </row>
    <row r="61" spans="1:3" x14ac:dyDescent="0.3">
      <c r="B61" s="14" t="s">
        <v>12</v>
      </c>
    </row>
    <row r="62" spans="1:3" x14ac:dyDescent="0.3">
      <c r="B62" s="34"/>
      <c r="C62" s="34"/>
    </row>
    <row r="63" spans="1:3" x14ac:dyDescent="0.3">
      <c r="B63" s="34"/>
      <c r="C63" s="34"/>
    </row>
    <row r="64" spans="1:3" x14ac:dyDescent="0.3">
      <c r="B64" s="34"/>
      <c r="C64" s="34"/>
    </row>
    <row r="65" spans="2:3" x14ac:dyDescent="0.3">
      <c r="B65" s="35"/>
      <c r="C65" s="34"/>
    </row>
  </sheetData>
  <mergeCells count="2">
    <mergeCell ref="A1:B1"/>
    <mergeCell ref="C7:D7"/>
  </mergeCells>
  <printOptions horizontalCentered="1"/>
  <pageMargins left="0" right="0" top="1" bottom="1" header="0" footer="0"/>
  <pageSetup scale="80" orientation="landscape" r:id="rId1"/>
  <headerFoot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5"/>
  <sheetViews>
    <sheetView topLeftCell="A34" workbookViewId="0">
      <selection activeCell="A44" sqref="A44:D55"/>
    </sheetView>
  </sheetViews>
  <sheetFormatPr defaultRowHeight="14.4" x14ac:dyDescent="0.3"/>
  <cols>
    <col min="2" max="2" width="11.109375" customWidth="1"/>
    <col min="3" max="3" width="67" bestFit="1" customWidth="1"/>
    <col min="4" max="5" width="13.88671875" customWidth="1"/>
    <col min="6" max="6" width="15.33203125" customWidth="1"/>
    <col min="7" max="7" width="15" customWidth="1"/>
    <col min="8" max="8" width="11.5546875" bestFit="1" customWidth="1"/>
    <col min="9" max="9" width="19" bestFit="1" customWidth="1"/>
    <col min="10" max="10" width="11.5546875" bestFit="1" customWidth="1"/>
    <col min="11" max="11" width="19" bestFit="1" customWidth="1"/>
  </cols>
  <sheetData>
    <row r="2" spans="1:11" x14ac:dyDescent="0.3">
      <c r="F2" s="83" t="s">
        <v>78</v>
      </c>
      <c r="G2" s="83"/>
      <c r="H2" s="57"/>
      <c r="I2" s="57"/>
      <c r="J2" s="45"/>
      <c r="K2" s="45"/>
    </row>
    <row r="3" spans="1:11" ht="28.8" x14ac:dyDescent="0.3">
      <c r="B3" s="56" t="s">
        <v>69</v>
      </c>
      <c r="C3" s="55" t="s">
        <v>27</v>
      </c>
      <c r="D3" s="55" t="s">
        <v>46</v>
      </c>
      <c r="E3" s="55" t="s">
        <v>73</v>
      </c>
      <c r="F3" s="55" t="s">
        <v>82</v>
      </c>
      <c r="G3" s="56" t="s">
        <v>68</v>
      </c>
      <c r="H3" s="57"/>
      <c r="I3" s="57"/>
      <c r="J3" s="45"/>
      <c r="K3" s="45"/>
    </row>
    <row r="4" spans="1:11" x14ac:dyDescent="0.3">
      <c r="A4" s="10" t="s">
        <v>2</v>
      </c>
      <c r="B4" t="s">
        <v>22</v>
      </c>
      <c r="C4" t="s">
        <v>14</v>
      </c>
      <c r="D4" s="31" t="s">
        <v>47</v>
      </c>
      <c r="E4" s="49">
        <v>1</v>
      </c>
      <c r="F4" s="21">
        <v>30000</v>
      </c>
      <c r="G4">
        <v>6400</v>
      </c>
      <c r="H4" s="23"/>
    </row>
    <row r="5" spans="1:11" x14ac:dyDescent="0.3">
      <c r="B5" t="s">
        <v>23</v>
      </c>
      <c r="C5" t="s">
        <v>14</v>
      </c>
      <c r="D5" s="31" t="s">
        <v>47</v>
      </c>
      <c r="E5" s="49">
        <v>0.5</v>
      </c>
      <c r="F5" s="21">
        <v>16000</v>
      </c>
      <c r="G5">
        <v>3300</v>
      </c>
      <c r="H5" s="23"/>
      <c r="J5" s="23"/>
    </row>
    <row r="6" spans="1:11" x14ac:dyDescent="0.3">
      <c r="B6" t="s">
        <v>24</v>
      </c>
      <c r="C6" s="11" t="s">
        <v>15</v>
      </c>
      <c r="D6" s="31" t="s">
        <v>48</v>
      </c>
      <c r="E6" s="49">
        <v>1</v>
      </c>
      <c r="F6" s="21">
        <v>39000</v>
      </c>
      <c r="G6">
        <v>8500</v>
      </c>
      <c r="H6" s="23"/>
      <c r="J6" s="23"/>
    </row>
    <row r="7" spans="1:11" x14ac:dyDescent="0.3">
      <c r="B7" t="s">
        <v>25</v>
      </c>
      <c r="C7" s="18" t="s">
        <v>16</v>
      </c>
      <c r="D7" s="31"/>
      <c r="E7" s="49">
        <v>0.5</v>
      </c>
      <c r="F7" s="21">
        <v>20000</v>
      </c>
      <c r="G7">
        <v>4500</v>
      </c>
      <c r="H7" s="23"/>
      <c r="J7" s="23"/>
    </row>
    <row r="8" spans="1:11" x14ac:dyDescent="0.3">
      <c r="B8" t="s">
        <v>26</v>
      </c>
      <c r="C8" s="18" t="s">
        <v>63</v>
      </c>
      <c r="D8" s="31"/>
      <c r="E8" s="49">
        <v>1</v>
      </c>
      <c r="F8" s="31">
        <v>43000</v>
      </c>
      <c r="G8">
        <v>9500</v>
      </c>
      <c r="H8" s="23"/>
      <c r="J8" s="23"/>
    </row>
    <row r="9" spans="1:11" x14ac:dyDescent="0.3">
      <c r="B9" t="s">
        <v>84</v>
      </c>
      <c r="C9" s="18" t="s">
        <v>75</v>
      </c>
      <c r="D9" s="31"/>
      <c r="E9" s="49">
        <v>0.5</v>
      </c>
      <c r="F9" s="31">
        <v>30000</v>
      </c>
      <c r="G9">
        <v>6400</v>
      </c>
      <c r="H9" s="23"/>
      <c r="J9" s="23"/>
    </row>
    <row r="10" spans="1:11" x14ac:dyDescent="0.3">
      <c r="D10" s="22"/>
      <c r="E10" s="22"/>
      <c r="F10" s="51"/>
      <c r="G10" s="51"/>
      <c r="H10" s="51"/>
    </row>
    <row r="11" spans="1:11" x14ac:dyDescent="0.3">
      <c r="D11" s="22"/>
      <c r="E11" s="22"/>
      <c r="F11" s="22"/>
      <c r="G11" s="51"/>
      <c r="H11" s="22"/>
    </row>
    <row r="12" spans="1:11" x14ac:dyDescent="0.3">
      <c r="B12" s="84" t="s">
        <v>79</v>
      </c>
      <c r="C12" s="84"/>
      <c r="D12" s="84"/>
      <c r="E12" s="84"/>
      <c r="F12" s="84"/>
      <c r="G12" s="51"/>
      <c r="H12" s="22"/>
    </row>
    <row r="13" spans="1:11" ht="28.8" x14ac:dyDescent="0.3">
      <c r="B13" s="55" t="s">
        <v>80</v>
      </c>
      <c r="C13" s="55" t="s">
        <v>27</v>
      </c>
      <c r="D13" s="25" t="s">
        <v>93</v>
      </c>
      <c r="E13" s="56" t="s">
        <v>94</v>
      </c>
      <c r="F13" s="25" t="s">
        <v>73</v>
      </c>
      <c r="G13" s="60" t="s">
        <v>88</v>
      </c>
      <c r="H13" s="61" t="s">
        <v>89</v>
      </c>
      <c r="I13" s="22"/>
    </row>
    <row r="14" spans="1:11" x14ac:dyDescent="0.3">
      <c r="B14" t="s">
        <v>81</v>
      </c>
      <c r="C14" t="s">
        <v>91</v>
      </c>
      <c r="D14" s="22">
        <f>F4+F5</f>
        <v>46000</v>
      </c>
      <c r="E14" s="22">
        <f>+G4+G5</f>
        <v>9700</v>
      </c>
      <c r="F14" s="64">
        <f>+E4+E5</f>
        <v>1.5</v>
      </c>
      <c r="G14" s="62">
        <f>D14/F14</f>
        <v>30666.666666666668</v>
      </c>
      <c r="H14" s="63">
        <f>E14/F14</f>
        <v>6466.666666666667</v>
      </c>
      <c r="I14" s="22"/>
    </row>
    <row r="15" spans="1:11" x14ac:dyDescent="0.3">
      <c r="B15" t="s">
        <v>24</v>
      </c>
      <c r="C15" s="11" t="s">
        <v>92</v>
      </c>
      <c r="D15" s="22">
        <f>F6</f>
        <v>39000</v>
      </c>
      <c r="E15" s="22">
        <v>8500</v>
      </c>
      <c r="F15" s="64">
        <f>E6</f>
        <v>1</v>
      </c>
      <c r="G15" s="62">
        <f>D15/F15</f>
        <v>39000</v>
      </c>
      <c r="H15" s="63">
        <f t="shared" ref="H15:H18" si="0">E15/F15</f>
        <v>8500</v>
      </c>
      <c r="I15" s="22"/>
    </row>
    <row r="16" spans="1:11" x14ac:dyDescent="0.3">
      <c r="B16" t="s">
        <v>25</v>
      </c>
      <c r="C16" s="18" t="s">
        <v>16</v>
      </c>
      <c r="D16" s="22">
        <f t="shared" ref="D16:D17" si="1">F7</f>
        <v>20000</v>
      </c>
      <c r="E16" s="22">
        <v>4500</v>
      </c>
      <c r="F16" s="64">
        <f t="shared" ref="F16:F18" si="2">E7</f>
        <v>0.5</v>
      </c>
      <c r="G16" s="62">
        <f>D16/F16</f>
        <v>40000</v>
      </c>
      <c r="H16" s="63">
        <f t="shared" si="0"/>
        <v>9000</v>
      </c>
      <c r="I16" s="22"/>
    </row>
    <row r="17" spans="1:9" x14ac:dyDescent="0.3">
      <c r="B17" t="s">
        <v>26</v>
      </c>
      <c r="C17" s="18" t="s">
        <v>63</v>
      </c>
      <c r="D17" s="22">
        <f t="shared" si="1"/>
        <v>43000</v>
      </c>
      <c r="E17" s="22">
        <v>9500</v>
      </c>
      <c r="F17" s="64">
        <f t="shared" si="2"/>
        <v>1</v>
      </c>
      <c r="G17" s="62">
        <f>D17/F17</f>
        <v>43000</v>
      </c>
      <c r="H17" s="63">
        <f t="shared" si="0"/>
        <v>9500</v>
      </c>
      <c r="I17" s="22"/>
    </row>
    <row r="18" spans="1:9" x14ac:dyDescent="0.3">
      <c r="B18" t="s">
        <v>84</v>
      </c>
      <c r="C18" s="18" t="s">
        <v>75</v>
      </c>
      <c r="D18" s="22">
        <f t="shared" ref="D18" si="3">F9</f>
        <v>30000</v>
      </c>
      <c r="E18" s="22">
        <v>6400</v>
      </c>
      <c r="F18" s="64">
        <f t="shared" si="2"/>
        <v>0.5</v>
      </c>
      <c r="G18" s="62">
        <f>D18/F18</f>
        <v>60000</v>
      </c>
      <c r="H18" s="63">
        <f t="shared" si="0"/>
        <v>12800</v>
      </c>
    </row>
    <row r="20" spans="1:9" x14ac:dyDescent="0.3">
      <c r="A20" s="10" t="s">
        <v>4</v>
      </c>
      <c r="C20" s="18"/>
      <c r="D20" s="54" t="s">
        <v>87</v>
      </c>
      <c r="E20" s="54" t="s">
        <v>5</v>
      </c>
    </row>
    <row r="21" spans="1:9" x14ac:dyDescent="0.3">
      <c r="C21" s="58" t="s">
        <v>75</v>
      </c>
      <c r="D21" s="55">
        <v>2080</v>
      </c>
      <c r="E21" s="59">
        <v>1</v>
      </c>
    </row>
    <row r="22" spans="1:9" x14ac:dyDescent="0.3">
      <c r="C22" s="18" t="s">
        <v>86</v>
      </c>
      <c r="D22">
        <v>600</v>
      </c>
      <c r="E22" s="65">
        <f>D22/D21</f>
        <v>0.28846153846153844</v>
      </c>
    </row>
    <row r="23" spans="1:9" x14ac:dyDescent="0.3">
      <c r="C23" s="18" t="s">
        <v>85</v>
      </c>
      <c r="D23">
        <v>1480</v>
      </c>
      <c r="E23" s="65">
        <f>D23/D21</f>
        <v>0.71153846153846156</v>
      </c>
    </row>
    <row r="26" spans="1:9" x14ac:dyDescent="0.3">
      <c r="C26" t="s">
        <v>70</v>
      </c>
      <c r="D26" s="25">
        <v>100000</v>
      </c>
      <c r="E26" s="51"/>
      <c r="F26" s="26"/>
    </row>
    <row r="27" spans="1:9" x14ac:dyDescent="0.3">
      <c r="C27" t="s">
        <v>29</v>
      </c>
      <c r="D27" s="21">
        <v>120000</v>
      </c>
      <c r="E27" s="21"/>
    </row>
    <row r="29" spans="1:9" x14ac:dyDescent="0.3">
      <c r="A29" s="10" t="s">
        <v>6</v>
      </c>
      <c r="C29" t="s">
        <v>30</v>
      </c>
      <c r="D29" s="65">
        <f>D26/D27</f>
        <v>0.83333333333333337</v>
      </c>
      <c r="E29" s="24"/>
    </row>
    <row r="31" spans="1:9" x14ac:dyDescent="0.3">
      <c r="A31" s="10" t="s">
        <v>7</v>
      </c>
      <c r="C31" s="27" t="s">
        <v>34</v>
      </c>
      <c r="D31" s="66" t="s">
        <v>57</v>
      </c>
      <c r="E31" s="1"/>
    </row>
    <row r="32" spans="1:9" x14ac:dyDescent="0.3">
      <c r="C32" s="14" t="s">
        <v>31</v>
      </c>
      <c r="D32" s="1"/>
      <c r="E32" s="1"/>
    </row>
    <row r="33" spans="1:5" x14ac:dyDescent="0.3">
      <c r="C33" s="14" t="s">
        <v>33</v>
      </c>
      <c r="D33" s="1"/>
      <c r="E33" s="1"/>
    </row>
    <row r="34" spans="1:5" x14ac:dyDescent="0.3">
      <c r="C34" s="14" t="s">
        <v>49</v>
      </c>
      <c r="D34" s="1"/>
      <c r="E34" s="1"/>
    </row>
    <row r="35" spans="1:5" x14ac:dyDescent="0.3">
      <c r="C35" s="14" t="s">
        <v>32</v>
      </c>
      <c r="D35" s="1"/>
      <c r="E35" s="1"/>
    </row>
    <row r="36" spans="1:5" x14ac:dyDescent="0.3">
      <c r="D36" s="1"/>
      <c r="E36" s="1"/>
    </row>
    <row r="37" spans="1:5" x14ac:dyDescent="0.3">
      <c r="A37" s="10" t="s">
        <v>8</v>
      </c>
      <c r="C37" s="17" t="s">
        <v>95</v>
      </c>
      <c r="D37" s="1">
        <v>6</v>
      </c>
      <c r="E37" s="1"/>
    </row>
    <row r="38" spans="1:5" x14ac:dyDescent="0.3">
      <c r="C38" t="s">
        <v>96</v>
      </c>
      <c r="D38" s="1">
        <v>8</v>
      </c>
      <c r="E38" s="66">
        <f>AVERAGE(D37:D38)</f>
        <v>7</v>
      </c>
    </row>
    <row r="40" spans="1:5" x14ac:dyDescent="0.3">
      <c r="A40" s="10" t="s">
        <v>9</v>
      </c>
      <c r="C40" s="14" t="s">
        <v>62</v>
      </c>
    </row>
    <row r="41" spans="1:5" x14ac:dyDescent="0.3">
      <c r="C41" s="14" t="s">
        <v>61</v>
      </c>
    </row>
    <row r="42" spans="1:5" x14ac:dyDescent="0.3">
      <c r="C42" s="14" t="s">
        <v>60</v>
      </c>
    </row>
    <row r="44" spans="1:5" x14ac:dyDescent="0.3">
      <c r="A44" s="10" t="s">
        <v>11</v>
      </c>
      <c r="C44" t="s">
        <v>64</v>
      </c>
      <c r="D44" s="29">
        <v>500000</v>
      </c>
      <c r="E44" s="29"/>
    </row>
    <row r="45" spans="1:5" x14ac:dyDescent="0.3">
      <c r="C45" t="s">
        <v>65</v>
      </c>
      <c r="D45" s="21">
        <v>10000</v>
      </c>
      <c r="E45" s="21"/>
    </row>
    <row r="47" spans="1:5" x14ac:dyDescent="0.3">
      <c r="C47" t="s">
        <v>36</v>
      </c>
      <c r="D47" s="65">
        <f>D45/D44</f>
        <v>0.02</v>
      </c>
      <c r="E47" s="24"/>
    </row>
    <row r="50" spans="3:5" x14ac:dyDescent="0.3">
      <c r="C50" t="s">
        <v>37</v>
      </c>
      <c r="D50" s="29">
        <v>20000</v>
      </c>
      <c r="E50" s="29"/>
    </row>
    <row r="51" spans="3:5" x14ac:dyDescent="0.3">
      <c r="C51" t="s">
        <v>38</v>
      </c>
      <c r="D51" s="29">
        <v>50000</v>
      </c>
      <c r="E51" s="29"/>
    </row>
    <row r="53" spans="3:5" x14ac:dyDescent="0.3">
      <c r="C53" t="s">
        <v>39</v>
      </c>
      <c r="D53" s="65">
        <f>D50/D51</f>
        <v>0.4</v>
      </c>
      <c r="E53" s="24"/>
    </row>
    <row r="55" spans="3:5" x14ac:dyDescent="0.3">
      <c r="C55" s="14" t="s">
        <v>59</v>
      </c>
    </row>
  </sheetData>
  <mergeCells count="2">
    <mergeCell ref="F2:G2"/>
    <mergeCell ref="B12:F12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5"/>
  <sheetViews>
    <sheetView zoomScaleNormal="100" workbookViewId="0">
      <selection activeCell="E29" sqref="E29"/>
    </sheetView>
  </sheetViews>
  <sheetFormatPr defaultRowHeight="14.4" x14ac:dyDescent="0.3"/>
  <cols>
    <col min="2" max="2" width="81.33203125" customWidth="1"/>
    <col min="3" max="3" width="18.5546875" customWidth="1"/>
    <col min="4" max="4" width="17.88671875" bestFit="1" customWidth="1"/>
    <col min="5" max="5" width="19.109375" customWidth="1"/>
  </cols>
  <sheetData>
    <row r="1" spans="1:8" ht="21" x14ac:dyDescent="0.4">
      <c r="A1" s="80" t="s">
        <v>21</v>
      </c>
      <c r="B1" s="81"/>
      <c r="C1" s="1"/>
      <c r="E1" s="2"/>
      <c r="F1" s="3"/>
      <c r="G1" s="3"/>
      <c r="H1" s="1"/>
    </row>
    <row r="2" spans="1:8" ht="21" x14ac:dyDescent="0.4">
      <c r="A2" s="67"/>
      <c r="B2" s="72" t="s">
        <v>97</v>
      </c>
      <c r="C2" s="1"/>
      <c r="E2" s="2"/>
      <c r="F2" s="3"/>
      <c r="G2" s="3"/>
      <c r="H2" s="1"/>
    </row>
    <row r="3" spans="1:8" ht="15" customHeight="1" x14ac:dyDescent="0.4">
      <c r="A3" s="46"/>
      <c r="B3" s="2" t="s">
        <v>0</v>
      </c>
      <c r="C3" s="43"/>
      <c r="D3" s="47"/>
      <c r="E3" s="47"/>
      <c r="F3" s="1"/>
      <c r="G3" s="1"/>
      <c r="H3" s="1"/>
    </row>
    <row r="4" spans="1:8" x14ac:dyDescent="0.3">
      <c r="B4" s="2" t="s">
        <v>1</v>
      </c>
      <c r="C4" s="43"/>
      <c r="D4" s="47"/>
      <c r="F4" s="1"/>
      <c r="G4" s="1"/>
      <c r="H4" s="1"/>
    </row>
    <row r="5" spans="1:8" x14ac:dyDescent="0.3">
      <c r="A5" s="6"/>
      <c r="B5" s="19" t="s">
        <v>13</v>
      </c>
      <c r="C5" s="44"/>
      <c r="D5" s="6"/>
      <c r="E5" s="2"/>
      <c r="F5" s="1"/>
      <c r="G5" s="1"/>
      <c r="H5" s="1"/>
    </row>
    <row r="6" spans="1:8" x14ac:dyDescent="0.3">
      <c r="A6" s="6"/>
      <c r="B6" s="6"/>
      <c r="C6" s="44"/>
      <c r="D6" s="7"/>
    </row>
    <row r="7" spans="1:8" x14ac:dyDescent="0.3">
      <c r="A7" s="6"/>
      <c r="B7" s="6"/>
      <c r="C7" s="7"/>
      <c r="D7" s="7"/>
    </row>
    <row r="8" spans="1:8" ht="28.8" x14ac:dyDescent="0.3">
      <c r="A8" s="8" t="s">
        <v>2</v>
      </c>
      <c r="B8" s="9" t="s">
        <v>74</v>
      </c>
      <c r="C8" s="82" t="s">
        <v>83</v>
      </c>
      <c r="D8" s="82"/>
    </row>
    <row r="9" spans="1:8" x14ac:dyDescent="0.3">
      <c r="A9" s="10"/>
      <c r="B9" t="s">
        <v>14</v>
      </c>
      <c r="C9" s="1" t="s">
        <v>28</v>
      </c>
      <c r="D9" s="1" t="s">
        <v>68</v>
      </c>
      <c r="E9" s="48" t="s">
        <v>72</v>
      </c>
    </row>
    <row r="10" spans="1:8" x14ac:dyDescent="0.3">
      <c r="A10" s="10"/>
      <c r="B10" s="2" t="s">
        <v>52</v>
      </c>
      <c r="C10" s="41">
        <v>30667</v>
      </c>
      <c r="D10" s="41">
        <v>6467</v>
      </c>
      <c r="E10" s="50">
        <v>1.5</v>
      </c>
    </row>
    <row r="11" spans="1:8" x14ac:dyDescent="0.3">
      <c r="A11" s="10"/>
      <c r="B11" s="2" t="s">
        <v>43</v>
      </c>
      <c r="C11" s="41" t="s">
        <v>3</v>
      </c>
      <c r="D11" s="41" t="s">
        <v>3</v>
      </c>
      <c r="E11" s="50"/>
    </row>
    <row r="12" spans="1:8" x14ac:dyDescent="0.3">
      <c r="A12" s="10"/>
      <c r="B12" s="2" t="s">
        <v>40</v>
      </c>
      <c r="C12" s="41" t="s">
        <v>3</v>
      </c>
      <c r="D12" s="41" t="s">
        <v>3</v>
      </c>
      <c r="E12" s="50"/>
    </row>
    <row r="13" spans="1:8" x14ac:dyDescent="0.3">
      <c r="A13" s="10"/>
      <c r="B13" s="2" t="s">
        <v>41</v>
      </c>
      <c r="C13" s="42" t="s">
        <v>3</v>
      </c>
      <c r="D13" s="42" t="s">
        <v>3</v>
      </c>
      <c r="E13" s="50"/>
    </row>
    <row r="14" spans="1:8" x14ac:dyDescent="0.3">
      <c r="A14" s="10"/>
      <c r="B14" s="2"/>
      <c r="C14" s="32"/>
      <c r="D14" s="32"/>
    </row>
    <row r="15" spans="1:8" x14ac:dyDescent="0.3">
      <c r="A15" s="10"/>
      <c r="B15" s="11" t="s">
        <v>15</v>
      </c>
      <c r="C15" s="32"/>
      <c r="D15" s="32"/>
    </row>
    <row r="16" spans="1:8" x14ac:dyDescent="0.3">
      <c r="A16" s="10"/>
      <c r="B16" s="2" t="s">
        <v>58</v>
      </c>
      <c r="C16" s="41" t="s">
        <v>3</v>
      </c>
      <c r="D16" s="41" t="s">
        <v>3</v>
      </c>
      <c r="E16" s="50"/>
    </row>
    <row r="17" spans="1:5" x14ac:dyDescent="0.3">
      <c r="A17" s="10"/>
      <c r="B17" s="2" t="s">
        <v>43</v>
      </c>
      <c r="C17" s="41" t="s">
        <v>3</v>
      </c>
      <c r="D17" s="41" t="s">
        <v>3</v>
      </c>
      <c r="E17" s="50"/>
    </row>
    <row r="18" spans="1:5" x14ac:dyDescent="0.3">
      <c r="A18" s="10"/>
      <c r="B18" s="2" t="s">
        <v>40</v>
      </c>
      <c r="C18" s="41">
        <v>39000</v>
      </c>
      <c r="D18" s="41">
        <v>8500</v>
      </c>
      <c r="E18" s="50">
        <v>1</v>
      </c>
    </row>
    <row r="19" spans="1:5" x14ac:dyDescent="0.3">
      <c r="A19" s="10"/>
      <c r="B19" s="2" t="s">
        <v>41</v>
      </c>
      <c r="C19" s="42" t="s">
        <v>3</v>
      </c>
      <c r="D19" s="42" t="s">
        <v>3</v>
      </c>
      <c r="E19" s="50"/>
    </row>
    <row r="20" spans="1:5" x14ac:dyDescent="0.3">
      <c r="A20" s="10"/>
      <c r="B20" s="2"/>
      <c r="C20" s="32"/>
      <c r="D20" s="32"/>
    </row>
    <row r="21" spans="1:5" x14ac:dyDescent="0.3">
      <c r="A21" s="10"/>
      <c r="B21" s="18" t="s">
        <v>16</v>
      </c>
      <c r="C21" s="41">
        <v>40000</v>
      </c>
      <c r="D21" s="41">
        <v>9000</v>
      </c>
      <c r="E21" s="50">
        <v>0.5</v>
      </c>
    </row>
    <row r="22" spans="1:5" x14ac:dyDescent="0.3">
      <c r="A22" s="10"/>
      <c r="B22" s="18"/>
      <c r="C22" s="32"/>
      <c r="D22" s="32"/>
    </row>
    <row r="23" spans="1:5" x14ac:dyDescent="0.3">
      <c r="A23" s="10"/>
      <c r="B23" s="18" t="s">
        <v>50</v>
      </c>
      <c r="C23" s="32"/>
      <c r="D23" s="32"/>
    </row>
    <row r="24" spans="1:5" x14ac:dyDescent="0.3">
      <c r="A24" s="10"/>
      <c r="B24" s="30" t="s">
        <v>42</v>
      </c>
      <c r="C24" s="41" t="s">
        <v>3</v>
      </c>
      <c r="D24" s="41" t="s">
        <v>3</v>
      </c>
      <c r="E24" s="50"/>
    </row>
    <row r="25" spans="1:5" x14ac:dyDescent="0.3">
      <c r="A25" s="10"/>
      <c r="B25" s="30" t="s">
        <v>15</v>
      </c>
      <c r="C25" s="41" t="s">
        <v>3</v>
      </c>
      <c r="D25" s="41" t="s">
        <v>3</v>
      </c>
      <c r="E25" s="50"/>
    </row>
    <row r="26" spans="1:5" x14ac:dyDescent="0.3">
      <c r="A26" s="10"/>
      <c r="B26" s="30" t="s">
        <v>101</v>
      </c>
      <c r="C26" s="41">
        <f>SUM(C10:C25)</f>
        <v>109667</v>
      </c>
      <c r="D26" s="41">
        <f t="shared" ref="D26:E26" si="0">SUM(D10:D25)</f>
        <v>23967</v>
      </c>
      <c r="E26" s="41">
        <f t="shared" si="0"/>
        <v>3</v>
      </c>
    </row>
    <row r="27" spans="1:5" x14ac:dyDescent="0.3">
      <c r="A27" s="10"/>
      <c r="B27" s="30"/>
      <c r="C27" s="41"/>
      <c r="D27" s="41"/>
      <c r="E27" s="50"/>
    </row>
    <row r="28" spans="1:5" x14ac:dyDescent="0.3">
      <c r="A28" s="10"/>
      <c r="B28" s="30" t="s">
        <v>16</v>
      </c>
      <c r="C28" s="41">
        <v>43000</v>
      </c>
      <c r="D28" s="41">
        <v>9500</v>
      </c>
      <c r="E28" s="50">
        <v>1</v>
      </c>
    </row>
    <row r="29" spans="1:5" x14ac:dyDescent="0.3">
      <c r="A29" s="10"/>
      <c r="B29" s="73" t="s">
        <v>101</v>
      </c>
      <c r="C29" s="52"/>
      <c r="D29" s="52"/>
      <c r="E29" s="79">
        <f t="shared" ref="E29" si="1">SUM(E10:E28)</f>
        <v>7</v>
      </c>
    </row>
    <row r="30" spans="1:5" x14ac:dyDescent="0.3">
      <c r="A30" s="10"/>
      <c r="B30" s="30"/>
      <c r="C30" s="52"/>
      <c r="D30" s="52"/>
      <c r="E30" s="53"/>
    </row>
    <row r="31" spans="1:5" x14ac:dyDescent="0.3">
      <c r="A31" s="10"/>
      <c r="B31" s="18" t="s">
        <v>75</v>
      </c>
      <c r="C31" s="41">
        <v>60000</v>
      </c>
      <c r="D31" s="41">
        <v>12800</v>
      </c>
      <c r="E31" s="50">
        <v>0.5</v>
      </c>
    </row>
    <row r="32" spans="1:5" ht="18" x14ac:dyDescent="0.35">
      <c r="A32" s="10"/>
      <c r="B32" s="74" t="s">
        <v>97</v>
      </c>
      <c r="C32" s="32"/>
      <c r="D32" s="1"/>
      <c r="E32" s="20"/>
    </row>
    <row r="33" spans="1:8" ht="43.2" x14ac:dyDescent="0.3">
      <c r="B33" s="56" t="s">
        <v>69</v>
      </c>
      <c r="C33" s="55" t="s">
        <v>27</v>
      </c>
      <c r="D33" s="55" t="s">
        <v>46</v>
      </c>
      <c r="E33" s="55" t="s">
        <v>73</v>
      </c>
      <c r="F33" s="55" t="s">
        <v>82</v>
      </c>
      <c r="G33" s="56" t="s">
        <v>68</v>
      </c>
      <c r="H33" s="57"/>
    </row>
    <row r="34" spans="1:8" x14ac:dyDescent="0.3">
      <c r="A34" s="10" t="s">
        <v>2</v>
      </c>
      <c r="B34" t="s">
        <v>22</v>
      </c>
      <c r="C34" t="s">
        <v>14</v>
      </c>
      <c r="D34" s="31" t="s">
        <v>47</v>
      </c>
      <c r="E34" s="49">
        <v>1</v>
      </c>
      <c r="F34" s="21">
        <v>30000</v>
      </c>
      <c r="G34">
        <v>6400</v>
      </c>
      <c r="H34" s="23"/>
    </row>
    <row r="35" spans="1:8" x14ac:dyDescent="0.3">
      <c r="B35" t="s">
        <v>23</v>
      </c>
      <c r="C35" t="s">
        <v>14</v>
      </c>
      <c r="D35" s="31" t="s">
        <v>47</v>
      </c>
      <c r="E35" s="49">
        <v>0.5</v>
      </c>
      <c r="F35" s="21">
        <v>16000</v>
      </c>
      <c r="G35">
        <v>3300</v>
      </c>
      <c r="H35" s="23"/>
    </row>
    <row r="36" spans="1:8" x14ac:dyDescent="0.3">
      <c r="B36" t="s">
        <v>24</v>
      </c>
      <c r="C36" s="11" t="s">
        <v>15</v>
      </c>
      <c r="D36" s="31" t="s">
        <v>48</v>
      </c>
      <c r="E36" s="49">
        <v>1</v>
      </c>
      <c r="F36" s="21">
        <v>39000</v>
      </c>
      <c r="G36">
        <v>8500</v>
      </c>
      <c r="H36" s="23"/>
    </row>
    <row r="37" spans="1:8" x14ac:dyDescent="0.3">
      <c r="B37" t="s">
        <v>25</v>
      </c>
      <c r="C37" s="18" t="s">
        <v>16</v>
      </c>
      <c r="D37" s="31"/>
      <c r="E37" s="49">
        <v>0.5</v>
      </c>
      <c r="F37" s="21">
        <v>20000</v>
      </c>
      <c r="G37">
        <v>4500</v>
      </c>
      <c r="H37" s="23"/>
    </row>
    <row r="38" spans="1:8" x14ac:dyDescent="0.3">
      <c r="B38" t="s">
        <v>26</v>
      </c>
      <c r="C38" s="18" t="s">
        <v>63</v>
      </c>
      <c r="D38" s="31"/>
      <c r="E38" s="49">
        <v>1</v>
      </c>
      <c r="F38" s="31">
        <v>43000</v>
      </c>
      <c r="G38">
        <v>9500</v>
      </c>
      <c r="H38" s="23"/>
    </row>
    <row r="39" spans="1:8" x14ac:dyDescent="0.3">
      <c r="B39" t="s">
        <v>84</v>
      </c>
      <c r="C39" s="18" t="s">
        <v>75</v>
      </c>
      <c r="D39" s="31"/>
      <c r="E39" s="49">
        <v>0.5</v>
      </c>
      <c r="F39" s="31">
        <v>30000</v>
      </c>
      <c r="G39">
        <v>6400</v>
      </c>
      <c r="H39" s="23"/>
    </row>
    <row r="40" spans="1:8" x14ac:dyDescent="0.3">
      <c r="D40" s="22"/>
      <c r="E40" s="22"/>
      <c r="F40" s="51"/>
      <c r="G40" s="51"/>
      <c r="H40" s="51"/>
    </row>
    <row r="41" spans="1:8" x14ac:dyDescent="0.3">
      <c r="D41" s="22"/>
      <c r="E41" s="22"/>
      <c r="F41" s="22"/>
      <c r="G41" s="51"/>
      <c r="H41" s="22"/>
    </row>
    <row r="42" spans="1:8" x14ac:dyDescent="0.3">
      <c r="B42" s="84" t="s">
        <v>79</v>
      </c>
      <c r="C42" s="84"/>
      <c r="D42" s="84"/>
      <c r="E42" s="84"/>
      <c r="F42" s="84"/>
      <c r="G42" s="51"/>
      <c r="H42" s="22"/>
    </row>
    <row r="43" spans="1:8" ht="43.2" x14ac:dyDescent="0.3">
      <c r="B43" s="55" t="s">
        <v>80</v>
      </c>
      <c r="C43" s="55" t="s">
        <v>27</v>
      </c>
      <c r="D43" s="25" t="s">
        <v>93</v>
      </c>
      <c r="E43" s="56" t="s">
        <v>94</v>
      </c>
      <c r="F43" s="25" t="s">
        <v>73</v>
      </c>
      <c r="G43" s="60" t="s">
        <v>88</v>
      </c>
      <c r="H43" s="61" t="s">
        <v>89</v>
      </c>
    </row>
    <row r="44" spans="1:8" x14ac:dyDescent="0.3">
      <c r="B44" t="s">
        <v>81</v>
      </c>
      <c r="C44" t="s">
        <v>91</v>
      </c>
      <c r="D44" s="22">
        <f>F34+F35</f>
        <v>46000</v>
      </c>
      <c r="E44" s="22">
        <f>+G34+G35</f>
        <v>9700</v>
      </c>
      <c r="F44" s="64">
        <f>+E34+E35</f>
        <v>1.5</v>
      </c>
      <c r="G44" s="62">
        <f>D44/F44</f>
        <v>30666.666666666668</v>
      </c>
      <c r="H44" s="63">
        <f>E44/F44</f>
        <v>6466.666666666667</v>
      </c>
    </row>
    <row r="45" spans="1:8" x14ac:dyDescent="0.3">
      <c r="B45" t="s">
        <v>24</v>
      </c>
      <c r="C45" s="11" t="s">
        <v>92</v>
      </c>
      <c r="D45" s="22">
        <f>F36</f>
        <v>39000</v>
      </c>
      <c r="E45" s="22">
        <v>8500</v>
      </c>
      <c r="F45" s="64">
        <f>E36</f>
        <v>1</v>
      </c>
      <c r="G45" s="62">
        <f>D45/F45</f>
        <v>39000</v>
      </c>
      <c r="H45" s="63">
        <f t="shared" ref="H45:H48" si="2">E45/F45</f>
        <v>8500</v>
      </c>
    </row>
    <row r="46" spans="1:8" x14ac:dyDescent="0.3">
      <c r="B46" t="s">
        <v>25</v>
      </c>
      <c r="C46" s="18" t="s">
        <v>16</v>
      </c>
      <c r="D46" s="22">
        <f t="shared" ref="D46:D48" si="3">F37</f>
        <v>20000</v>
      </c>
      <c r="E46" s="22">
        <v>4500</v>
      </c>
      <c r="F46" s="64">
        <f t="shared" ref="F46:F48" si="4">E37</f>
        <v>0.5</v>
      </c>
      <c r="G46" s="62">
        <f>D46/F46</f>
        <v>40000</v>
      </c>
      <c r="H46" s="63">
        <f t="shared" si="2"/>
        <v>9000</v>
      </c>
    </row>
    <row r="47" spans="1:8" x14ac:dyDescent="0.3">
      <c r="B47" t="s">
        <v>26</v>
      </c>
      <c r="C47" s="18" t="s">
        <v>63</v>
      </c>
      <c r="D47" s="22">
        <f t="shared" si="3"/>
        <v>43000</v>
      </c>
      <c r="E47" s="22">
        <v>9500</v>
      </c>
      <c r="F47" s="64">
        <f t="shared" si="4"/>
        <v>1</v>
      </c>
      <c r="G47" s="62">
        <f>D47/F47</f>
        <v>43000</v>
      </c>
      <c r="H47" s="63">
        <f t="shared" si="2"/>
        <v>9500</v>
      </c>
    </row>
    <row r="48" spans="1:8" x14ac:dyDescent="0.3">
      <c r="B48" t="s">
        <v>84</v>
      </c>
      <c r="C48" s="18" t="s">
        <v>75</v>
      </c>
      <c r="D48" s="22">
        <f t="shared" si="3"/>
        <v>30000</v>
      </c>
      <c r="E48" s="22">
        <v>6400</v>
      </c>
      <c r="F48" s="64">
        <f t="shared" si="4"/>
        <v>0.5</v>
      </c>
      <c r="G48" s="62">
        <f>D48/F48</f>
        <v>60000</v>
      </c>
      <c r="H48" s="63">
        <f t="shared" si="2"/>
        <v>12800</v>
      </c>
    </row>
    <row r="49" spans="1:5" x14ac:dyDescent="0.3">
      <c r="A49" s="10"/>
      <c r="B49" s="30"/>
      <c r="C49" s="32"/>
      <c r="D49" s="1"/>
      <c r="E49" s="20"/>
    </row>
    <row r="50" spans="1:5" x14ac:dyDescent="0.3">
      <c r="A50" s="10"/>
      <c r="B50" s="30"/>
      <c r="C50" s="32"/>
      <c r="D50" s="1"/>
      <c r="E50" s="20"/>
    </row>
    <row r="51" spans="1:5" x14ac:dyDescent="0.3">
      <c r="A51" s="10"/>
      <c r="B51" s="30"/>
      <c r="C51" s="32"/>
      <c r="D51" s="1"/>
      <c r="E51" s="20"/>
    </row>
    <row r="52" spans="1:5" x14ac:dyDescent="0.3">
      <c r="A52" s="8" t="s">
        <v>4</v>
      </c>
      <c r="B52" s="9" t="s">
        <v>90</v>
      </c>
      <c r="C52" s="1"/>
      <c r="D52" s="1"/>
    </row>
    <row r="53" spans="1:5" x14ac:dyDescent="0.3">
      <c r="A53" s="10"/>
      <c r="B53" s="2" t="s">
        <v>76</v>
      </c>
      <c r="C53" s="70">
        <v>0.28799999999999998</v>
      </c>
      <c r="D53" s="1"/>
    </row>
    <row r="54" spans="1:5" x14ac:dyDescent="0.3">
      <c r="A54" s="10"/>
      <c r="B54" s="2" t="s">
        <v>77</v>
      </c>
      <c r="C54" s="70">
        <v>0.71199999999999997</v>
      </c>
      <c r="D54" s="1"/>
    </row>
    <row r="55" spans="1:5" ht="18" x14ac:dyDescent="0.35">
      <c r="A55" s="10"/>
      <c r="B55" s="15"/>
      <c r="C55" s="33">
        <f>SUM(C53:C54)</f>
        <v>1</v>
      </c>
      <c r="D55" t="s">
        <v>66</v>
      </c>
    </row>
    <row r="56" spans="1:5" ht="18" x14ac:dyDescent="0.35">
      <c r="A56" s="10"/>
      <c r="B56" s="74" t="s">
        <v>97</v>
      </c>
      <c r="C56" s="33"/>
    </row>
    <row r="57" spans="1:5" x14ac:dyDescent="0.3">
      <c r="A57" s="10" t="s">
        <v>4</v>
      </c>
      <c r="B57" s="18"/>
      <c r="C57" s="68" t="s">
        <v>87</v>
      </c>
      <c r="D57" s="68" t="s">
        <v>5</v>
      </c>
    </row>
    <row r="58" spans="1:5" x14ac:dyDescent="0.3">
      <c r="B58" s="58" t="s">
        <v>75</v>
      </c>
      <c r="C58" s="55">
        <v>2080</v>
      </c>
      <c r="D58" s="59">
        <v>1</v>
      </c>
    </row>
    <row r="59" spans="1:5" x14ac:dyDescent="0.3">
      <c r="B59" s="18" t="s">
        <v>86</v>
      </c>
      <c r="C59">
        <v>600</v>
      </c>
      <c r="D59" s="65">
        <f>C59/C58</f>
        <v>0.28846153846153844</v>
      </c>
    </row>
    <row r="60" spans="1:5" x14ac:dyDescent="0.3">
      <c r="B60" s="18" t="s">
        <v>85</v>
      </c>
      <c r="C60">
        <v>1480</v>
      </c>
      <c r="D60" s="65">
        <f>C60/C58</f>
        <v>0.71153846153846156</v>
      </c>
    </row>
    <row r="62" spans="1:5" x14ac:dyDescent="0.3">
      <c r="B62" s="9"/>
      <c r="C62" s="13"/>
    </row>
    <row r="63" spans="1:5" x14ac:dyDescent="0.3">
      <c r="B63" s="9"/>
      <c r="C63" s="13"/>
    </row>
    <row r="64" spans="1:5" x14ac:dyDescent="0.3">
      <c r="B64" s="9"/>
      <c r="C64" s="13"/>
    </row>
    <row r="65" spans="1:5" x14ac:dyDescent="0.3">
      <c r="B65" s="9"/>
      <c r="C65" s="13"/>
    </row>
    <row r="66" spans="1:5" x14ac:dyDescent="0.3">
      <c r="B66" s="9"/>
      <c r="C66" s="13"/>
    </row>
    <row r="67" spans="1:5" ht="28.8" x14ac:dyDescent="0.3">
      <c r="A67" s="8" t="s">
        <v>102</v>
      </c>
      <c r="B67" s="9" t="s">
        <v>98</v>
      </c>
      <c r="C67" s="70">
        <f>C75</f>
        <v>0.82352941176470584</v>
      </c>
    </row>
    <row r="68" spans="1:5" x14ac:dyDescent="0.3">
      <c r="B68" s="9"/>
      <c r="C68" s="76"/>
    </row>
    <row r="69" spans="1:5" x14ac:dyDescent="0.3">
      <c r="A69" s="8"/>
      <c r="B69" s="9"/>
      <c r="C69" s="13"/>
    </row>
    <row r="70" spans="1:5" ht="45" customHeight="1" x14ac:dyDescent="0.3">
      <c r="A70" s="14" t="s">
        <v>103</v>
      </c>
      <c r="B70" s="9" t="s">
        <v>71</v>
      </c>
      <c r="C70" s="70">
        <f>C80</f>
        <v>0.83333333333333337</v>
      </c>
    </row>
    <row r="71" spans="1:5" ht="30.75" customHeight="1" x14ac:dyDescent="0.3">
      <c r="A71" s="8"/>
      <c r="B71" s="9"/>
      <c r="C71" s="76"/>
    </row>
    <row r="72" spans="1:5" ht="22.5" customHeight="1" x14ac:dyDescent="0.35">
      <c r="A72" s="8" t="s">
        <v>6</v>
      </c>
      <c r="B72" s="74" t="s">
        <v>97</v>
      </c>
      <c r="C72" s="76"/>
    </row>
    <row r="73" spans="1:5" ht="22.5" customHeight="1" x14ac:dyDescent="0.3">
      <c r="A73" s="8"/>
      <c r="B73" t="s">
        <v>99</v>
      </c>
      <c r="C73" s="77">
        <v>7000000</v>
      </c>
    </row>
    <row r="74" spans="1:5" ht="22.5" customHeight="1" x14ac:dyDescent="0.3">
      <c r="A74" s="8"/>
      <c r="B74" t="s">
        <v>100</v>
      </c>
      <c r="C74" s="77">
        <v>8500000</v>
      </c>
    </row>
    <row r="75" spans="1:5" ht="22.5" customHeight="1" x14ac:dyDescent="0.3">
      <c r="A75" s="8"/>
      <c r="B75" t="s">
        <v>30</v>
      </c>
      <c r="C75" s="78">
        <f>C73/C74</f>
        <v>0.82352941176470584</v>
      </c>
    </row>
    <row r="76" spans="1:5" ht="12" customHeight="1" x14ac:dyDescent="0.3">
      <c r="A76" s="8"/>
      <c r="C76" s="76"/>
    </row>
    <row r="77" spans="1:5" ht="15" customHeight="1" x14ac:dyDescent="0.3">
      <c r="A77" s="8"/>
      <c r="B77" t="s">
        <v>70</v>
      </c>
      <c r="C77" s="25">
        <v>100000</v>
      </c>
      <c r="E77" s="51"/>
    </row>
    <row r="78" spans="1:5" ht="21.75" customHeight="1" x14ac:dyDescent="0.3">
      <c r="B78" t="s">
        <v>29</v>
      </c>
      <c r="C78" s="21">
        <v>120000</v>
      </c>
      <c r="E78" s="21"/>
    </row>
    <row r="79" spans="1:5" ht="12" customHeight="1" x14ac:dyDescent="0.3"/>
    <row r="80" spans="1:5" ht="20.25" customHeight="1" x14ac:dyDescent="0.3">
      <c r="A80" s="10"/>
      <c r="B80" t="s">
        <v>30</v>
      </c>
      <c r="C80" s="75">
        <f>C77/C78</f>
        <v>0.83333333333333337</v>
      </c>
      <c r="E80" s="24"/>
    </row>
    <row r="81" spans="1:4" ht="30.75" customHeight="1" x14ac:dyDescent="0.3">
      <c r="A81" s="8"/>
      <c r="B81" s="9"/>
      <c r="C81" s="76"/>
    </row>
    <row r="82" spans="1:4" x14ac:dyDescent="0.3">
      <c r="C82" s="1"/>
    </row>
    <row r="83" spans="1:4" ht="28.8" x14ac:dyDescent="0.3">
      <c r="A83" s="10" t="s">
        <v>7</v>
      </c>
      <c r="B83" s="12" t="s">
        <v>51</v>
      </c>
      <c r="C83" s="34">
        <v>1550</v>
      </c>
    </row>
    <row r="84" spans="1:4" x14ac:dyDescent="0.3">
      <c r="B84" t="s">
        <v>19</v>
      </c>
      <c r="C84" s="34">
        <v>260</v>
      </c>
    </row>
    <row r="85" spans="1:4" x14ac:dyDescent="0.3">
      <c r="B85" t="s">
        <v>53</v>
      </c>
      <c r="C85" s="34">
        <v>20</v>
      </c>
    </row>
    <row r="86" spans="1:4" x14ac:dyDescent="0.3">
      <c r="A86" s="10"/>
      <c r="B86" t="s">
        <v>54</v>
      </c>
      <c r="C86" s="34">
        <v>40</v>
      </c>
    </row>
    <row r="87" spans="1:4" x14ac:dyDescent="0.3">
      <c r="B87" t="s">
        <v>55</v>
      </c>
      <c r="C87" s="34">
        <v>160</v>
      </c>
    </row>
    <row r="88" spans="1:4" ht="14.1" customHeight="1" x14ac:dyDescent="0.3">
      <c r="B88" t="s">
        <v>56</v>
      </c>
      <c r="C88" s="34">
        <v>50</v>
      </c>
    </row>
    <row r="89" spans="1:4" ht="15" thickBot="1" x14ac:dyDescent="0.35">
      <c r="B89" s="17" t="s">
        <v>17</v>
      </c>
      <c r="C89" s="40">
        <v>0</v>
      </c>
    </row>
    <row r="90" spans="1:4" ht="18.75" customHeight="1" x14ac:dyDescent="0.35">
      <c r="B90" s="14" t="s">
        <v>20</v>
      </c>
      <c r="C90" s="16">
        <f>SUM(C83:C89)</f>
        <v>2080</v>
      </c>
      <c r="D90" t="s">
        <v>67</v>
      </c>
    </row>
    <row r="91" spans="1:4" ht="18" x14ac:dyDescent="0.35">
      <c r="B91" s="74" t="s">
        <v>97</v>
      </c>
    </row>
    <row r="92" spans="1:4" x14ac:dyDescent="0.3">
      <c r="A92" s="10" t="s">
        <v>7</v>
      </c>
      <c r="B92" s="27" t="s">
        <v>34</v>
      </c>
      <c r="C92" s="66" t="s">
        <v>57</v>
      </c>
      <c r="D92" s="1"/>
    </row>
    <row r="93" spans="1:4" x14ac:dyDescent="0.3">
      <c r="B93" s="14" t="s">
        <v>31</v>
      </c>
      <c r="C93" s="1"/>
      <c r="D93" s="1"/>
    </row>
    <row r="94" spans="1:4" x14ac:dyDescent="0.3">
      <c r="B94" s="14" t="s">
        <v>33</v>
      </c>
      <c r="C94" s="1"/>
      <c r="D94" s="1"/>
    </row>
    <row r="95" spans="1:4" x14ac:dyDescent="0.3">
      <c r="B95" s="14" t="s">
        <v>49</v>
      </c>
      <c r="C95" s="1"/>
      <c r="D95" s="1"/>
    </row>
    <row r="96" spans="1:4" x14ac:dyDescent="0.3">
      <c r="B96" s="14" t="s">
        <v>32</v>
      </c>
      <c r="C96" s="1"/>
      <c r="D96" s="1"/>
    </row>
    <row r="98" spans="1:4" x14ac:dyDescent="0.3">
      <c r="A98" s="10" t="s">
        <v>8</v>
      </c>
      <c r="B98" s="14" t="s">
        <v>18</v>
      </c>
      <c r="C98" s="34">
        <v>7</v>
      </c>
    </row>
    <row r="99" spans="1:4" ht="18" x14ac:dyDescent="0.35">
      <c r="A99" s="10"/>
      <c r="B99" s="74" t="s">
        <v>97</v>
      </c>
      <c r="C99" s="48"/>
    </row>
    <row r="100" spans="1:4" x14ac:dyDescent="0.3">
      <c r="A100" s="10" t="s">
        <v>8</v>
      </c>
      <c r="B100" s="17" t="s">
        <v>95</v>
      </c>
      <c r="C100" s="1">
        <v>6</v>
      </c>
      <c r="D100" s="1"/>
    </row>
    <row r="101" spans="1:4" x14ac:dyDescent="0.3">
      <c r="B101" t="s">
        <v>96</v>
      </c>
      <c r="C101" s="55">
        <v>8</v>
      </c>
    </row>
    <row r="102" spans="1:4" x14ac:dyDescent="0.3">
      <c r="A102" s="10"/>
      <c r="B102" s="14" t="s">
        <v>108</v>
      </c>
      <c r="C102" s="66">
        <f>AVERAGE(C100:C101)</f>
        <v>7</v>
      </c>
    </row>
    <row r="104" spans="1:4" x14ac:dyDescent="0.3">
      <c r="A104" s="10" t="s">
        <v>9</v>
      </c>
      <c r="B104" s="14" t="s">
        <v>10</v>
      </c>
    </row>
    <row r="105" spans="1:4" x14ac:dyDescent="0.3">
      <c r="B105" s="34" t="s">
        <v>105</v>
      </c>
      <c r="C105" s="34"/>
    </row>
    <row r="106" spans="1:4" x14ac:dyDescent="0.3">
      <c r="B106" s="34" t="s">
        <v>106</v>
      </c>
      <c r="C106" s="34"/>
    </row>
    <row r="107" spans="1:4" x14ac:dyDescent="0.3">
      <c r="B107" s="39" t="s">
        <v>109</v>
      </c>
      <c r="C107" s="39"/>
    </row>
    <row r="108" spans="1:4" x14ac:dyDescent="0.3">
      <c r="B108" s="39" t="s">
        <v>110</v>
      </c>
      <c r="C108" s="39"/>
    </row>
    <row r="109" spans="1:4" x14ac:dyDescent="0.3">
      <c r="B109" s="34" t="s">
        <v>107</v>
      </c>
      <c r="C109" s="39"/>
    </row>
    <row r="110" spans="1:4" x14ac:dyDescent="0.3">
      <c r="A110" s="10" t="s">
        <v>9</v>
      </c>
      <c r="B110" s="14" t="s">
        <v>62</v>
      </c>
    </row>
    <row r="111" spans="1:4" x14ac:dyDescent="0.3">
      <c r="B111" s="14" t="s">
        <v>61</v>
      </c>
    </row>
    <row r="112" spans="1:4" x14ac:dyDescent="0.3">
      <c r="B112" s="14" t="s">
        <v>60</v>
      </c>
    </row>
    <row r="113" spans="1:4" x14ac:dyDescent="0.3">
      <c r="B113" s="48"/>
      <c r="C113" s="48"/>
    </row>
    <row r="115" spans="1:4" ht="28.8" x14ac:dyDescent="0.3">
      <c r="A115" s="8" t="s">
        <v>11</v>
      </c>
      <c r="B115" s="9" t="s">
        <v>35</v>
      </c>
      <c r="C115" s="69">
        <v>0.02</v>
      </c>
    </row>
    <row r="116" spans="1:4" x14ac:dyDescent="0.3">
      <c r="B116" s="28" t="s">
        <v>45</v>
      </c>
      <c r="C116" s="71">
        <v>0.4</v>
      </c>
    </row>
    <row r="117" spans="1:4" x14ac:dyDescent="0.3">
      <c r="B117" s="28" t="s">
        <v>44</v>
      </c>
      <c r="C117" s="38">
        <v>10</v>
      </c>
    </row>
    <row r="118" spans="1:4" x14ac:dyDescent="0.3">
      <c r="B118" s="14" t="s">
        <v>12</v>
      </c>
    </row>
    <row r="119" spans="1:4" x14ac:dyDescent="0.3">
      <c r="B119" s="34" t="s">
        <v>59</v>
      </c>
      <c r="C119" s="34"/>
    </row>
    <row r="120" spans="1:4" x14ac:dyDescent="0.3">
      <c r="B120" s="34"/>
      <c r="C120" s="34"/>
    </row>
    <row r="121" spans="1:4" x14ac:dyDescent="0.3">
      <c r="B121" s="34"/>
      <c r="C121" s="34"/>
    </row>
    <row r="122" spans="1:4" x14ac:dyDescent="0.3">
      <c r="B122" s="35"/>
      <c r="C122" s="34"/>
    </row>
    <row r="123" spans="1:4" ht="18" x14ac:dyDescent="0.35">
      <c r="B123" s="74" t="s">
        <v>97</v>
      </c>
    </row>
    <row r="124" spans="1:4" x14ac:dyDescent="0.3">
      <c r="A124" s="10" t="s">
        <v>11</v>
      </c>
      <c r="B124" t="s">
        <v>64</v>
      </c>
      <c r="C124" s="29">
        <v>500000</v>
      </c>
      <c r="D124" s="29"/>
    </row>
    <row r="125" spans="1:4" x14ac:dyDescent="0.3">
      <c r="B125" t="s">
        <v>65</v>
      </c>
      <c r="C125" s="21">
        <v>10000</v>
      </c>
      <c r="D125" s="21"/>
    </row>
    <row r="127" spans="1:4" x14ac:dyDescent="0.3">
      <c r="B127" t="s">
        <v>36</v>
      </c>
      <c r="C127" s="65">
        <f>C125/C124</f>
        <v>0.02</v>
      </c>
      <c r="D127" s="65"/>
    </row>
    <row r="130" spans="2:4" x14ac:dyDescent="0.3">
      <c r="B130" t="s">
        <v>37</v>
      </c>
      <c r="C130" s="29">
        <v>20000</v>
      </c>
      <c r="D130" s="29"/>
    </row>
    <row r="131" spans="2:4" x14ac:dyDescent="0.3">
      <c r="B131" t="s">
        <v>38</v>
      </c>
      <c r="C131" s="29">
        <v>50000</v>
      </c>
      <c r="D131" s="29"/>
    </row>
    <row r="133" spans="2:4" x14ac:dyDescent="0.3">
      <c r="B133" t="s">
        <v>39</v>
      </c>
      <c r="C133" s="65">
        <f>C130/C131</f>
        <v>0.4</v>
      </c>
      <c r="D133" s="65"/>
    </row>
    <row r="135" spans="2:4" x14ac:dyDescent="0.3">
      <c r="B135" s="14" t="s">
        <v>59</v>
      </c>
    </row>
  </sheetData>
  <mergeCells count="3">
    <mergeCell ref="A1:B1"/>
    <mergeCell ref="C8:D8"/>
    <mergeCell ref="B42:F42"/>
  </mergeCells>
  <printOptions horizontalCentered="1"/>
  <pageMargins left="0" right="0" top="1" bottom="1" header="0" footer="0"/>
  <pageSetup scale="75" orientation="landscape" r:id="rId1"/>
  <headerFooter>
    <oddFooter xml:space="preserve">&amp;L&amp;D&amp;C&amp;N
</oddFooter>
  </headerFooter>
  <rowBreaks count="3" manualBreakCount="3">
    <brk id="31" max="16383" man="1"/>
    <brk id="65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SUD Survey</vt:lpstr>
      <vt:lpstr>example info</vt:lpstr>
      <vt:lpstr>example survey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Brendan</dc:creator>
  <cp:lastModifiedBy>Helmbrecht, Jes</cp:lastModifiedBy>
  <cp:lastPrinted>2018-05-17T21:54:22Z</cp:lastPrinted>
  <dcterms:created xsi:type="dcterms:W3CDTF">2018-04-30T20:00:47Z</dcterms:created>
  <dcterms:modified xsi:type="dcterms:W3CDTF">2022-10-18T19:29:04Z</dcterms:modified>
</cp:coreProperties>
</file>